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3BD61D87-243D-48FE-BE37-2ED3507D7BC8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Foglio1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E23" i="1"/>
  <c r="E24" i="1"/>
  <c r="F25" i="1"/>
  <c r="E25" i="1"/>
  <c r="E26" i="1"/>
  <c r="G25" i="1"/>
  <c r="F29" i="1"/>
  <c r="G16" i="1"/>
  <c r="F20" i="1"/>
  <c r="F22" i="1"/>
  <c r="E31" i="1"/>
  <c r="E32" i="1"/>
  <c r="E33" i="1"/>
  <c r="F33" i="1"/>
  <c r="E34" i="1"/>
  <c r="G33" i="1"/>
  <c r="E36" i="1"/>
  <c r="F37" i="1"/>
  <c r="E39" i="1"/>
  <c r="E40" i="1"/>
  <c r="F40" i="1"/>
  <c r="G40" i="1"/>
  <c r="F44" i="1"/>
</calcChain>
</file>

<file path=xl/sharedStrings.xml><?xml version="1.0" encoding="utf-8"?>
<sst xmlns="http://schemas.openxmlformats.org/spreadsheetml/2006/main" count="69" uniqueCount="60">
  <si>
    <t>Data rilievo</t>
  </si>
  <si>
    <t>N.Velico</t>
  </si>
  <si>
    <t>Tipologia Imbarcazione</t>
  </si>
  <si>
    <t>sanpierota</t>
  </si>
  <si>
    <t>Anno Costruz.</t>
  </si>
  <si>
    <t>anno 1995</t>
  </si>
  <si>
    <t>Nome Imbarcazione</t>
  </si>
  <si>
    <t>Alice</t>
  </si>
  <si>
    <t>Cantiere</t>
  </si>
  <si>
    <t>Crea</t>
  </si>
  <si>
    <t>Paron</t>
  </si>
  <si>
    <t>Circolo Velico Casanova</t>
  </si>
  <si>
    <t>Peso Scafo</t>
  </si>
  <si>
    <t>A.V.T.</t>
  </si>
  <si>
    <t>Peso a vuoto dell’imbarcazione compresi pajoi</t>
  </si>
  <si>
    <t>Scheda Barca - aggiornato aprile 2012</t>
  </si>
  <si>
    <t>Misure scafo</t>
  </si>
  <si>
    <t>A Lunghezza fuori tutto</t>
  </si>
  <si>
    <t>SVM superficie velica massima calcolata secondo la formula CxDxCT = SVM</t>
  </si>
  <si>
    <t xml:space="preserve">Superficie massima Fiocco/Trinchetta calcolato ad 1/3 della Superf. Reale Maestra </t>
  </si>
  <si>
    <t>B larghezza fuori tutto</t>
  </si>
  <si>
    <t>C lunghezza massima al fondo compresa curvatura ed esclusa l’asta di prua</t>
  </si>
  <si>
    <t>Lunghezza massima al fondo compresa asta di prua</t>
  </si>
  <si>
    <t>D larghezza massima al fondo</t>
  </si>
  <si>
    <t>Distanza larg.massima al fondo dalla prua</t>
  </si>
  <si>
    <t>CT Coefficiente tipologico</t>
  </si>
  <si>
    <t>Superfice massima consentita Maestra. SVM</t>
  </si>
  <si>
    <t>Larghezza poppa al fondo</t>
  </si>
  <si>
    <t>CST Coefficiente Stabilità tipologica</t>
  </si>
  <si>
    <t>Superfice massima consentita Maestra. SVP</t>
  </si>
  <si>
    <t>Misura Vela Maestra:</t>
  </si>
  <si>
    <t>Picco escluso allunamento</t>
  </si>
  <si>
    <t>Mq.Maestra Diag 1</t>
  </si>
  <si>
    <t>Mq.Maestra Diag 2</t>
  </si>
  <si>
    <t>Base (boma) escluso allunamento</t>
  </si>
  <si>
    <t>Da fora - Balumina escluso allunamento</t>
  </si>
  <si>
    <t>Diagonale 1</t>
  </si>
  <si>
    <t>Da tera</t>
  </si>
  <si>
    <t>Superficie Maestra</t>
  </si>
  <si>
    <t>Diagonale 2</t>
  </si>
  <si>
    <t>Misura vela di Trinchetta:</t>
  </si>
  <si>
    <t>Mq. Trinchetta diag 1</t>
  </si>
  <si>
    <t>Mq. Trinchetta diag 2</t>
  </si>
  <si>
    <t>Superficie Trinchetta</t>
  </si>
  <si>
    <t>Misura flocco</t>
  </si>
  <si>
    <t>Flocco 1</t>
  </si>
  <si>
    <t>Flocco 2</t>
  </si>
  <si>
    <t>Superf. mq. Flocco 1</t>
  </si>
  <si>
    <t>Superfic. mq. Flocco 2</t>
  </si>
  <si>
    <t>Caduta prodiera</t>
  </si>
  <si>
    <t>Base</t>
  </si>
  <si>
    <t>Balumina</t>
  </si>
  <si>
    <t>Categoria regata:</t>
  </si>
  <si>
    <t>Coefficienti Tipologici (CT)</t>
  </si>
  <si>
    <t>RILEVATORI</t>
  </si>
  <si>
    <t>Sanpierote e sandoli</t>
  </si>
  <si>
    <t>Vittorio Resto e Diego Callegaro</t>
  </si>
  <si>
    <t>Topi e tope</t>
  </si>
  <si>
    <t>Bateli a pizzo, Bragozzi</t>
  </si>
  <si>
    <t>Coef. Stabilità Tipologica (CST)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</si>
</sst>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&quot;, &quot;mmmm\ dd&quot;, &quot;yyyy;@"/>
    <numFmt numFmtId="165" formatCode="mmmm\ yyyy;@"/>
    <numFmt numFmtId="166" formatCode="_-* #,##0.00_-;\-* #,##0.00_-;_-* \-??_-;_-@_-"/>
  </numFmts>
  <fonts count="13" x14ac:knownFonts="1">
    <font>
      <sz val="10"/>
      <name val="Arial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Arial"/>
      <family val="2"/>
    </font>
    <font>
      <b/>
      <sz val="14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0"/>
        <bgColor indexed="49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>
      <alignment vertical="center"/>
    </xf>
    <xf numFmtId="166" fontId="12" fillId="0" borderId="0" applyFill="0" applyBorder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2" fillId="0" borderId="3" xfId="0" applyFont="1" applyBorder="1" applyAlignment="1"/>
    <xf numFmtId="165" fontId="2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0" fillId="0" borderId="8" xfId="0" applyBorder="1" applyAlignment="1">
      <alignment wrapText="1"/>
    </xf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3" xfId="0" applyFont="1" applyBorder="1" applyAlignment="1">
      <alignment wrapText="1"/>
    </xf>
    <xf numFmtId="0" fontId="4" fillId="2" borderId="3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3" fillId="0" borderId="5" xfId="0" applyFont="1" applyBorder="1" applyAlignment="1"/>
    <xf numFmtId="0" fontId="0" fillId="0" borderId="6" xfId="0" applyBorder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7" fillId="0" borderId="3" xfId="0" applyFont="1" applyBorder="1" applyAlignment="1"/>
    <xf numFmtId="0" fontId="6" fillId="0" borderId="3" xfId="0" applyFont="1" applyBorder="1" applyAlignment="1"/>
    <xf numFmtId="0" fontId="7" fillId="0" borderId="3" xfId="0" applyFont="1" applyBorder="1" applyAlignment="1">
      <alignment wrapText="1"/>
    </xf>
    <xf numFmtId="0" fontId="6" fillId="3" borderId="3" xfId="0" applyFont="1" applyFill="1" applyBorder="1" applyAlignment="1"/>
    <xf numFmtId="0" fontId="7" fillId="4" borderId="3" xfId="0" applyFont="1" applyFill="1" applyBorder="1" applyAlignment="1"/>
    <xf numFmtId="0" fontId="2" fillId="0" borderId="8" xfId="0" applyFont="1" applyBorder="1" applyAlignment="1"/>
    <xf numFmtId="0" fontId="9" fillId="0" borderId="0" xfId="0" applyFont="1" applyAlignment="1"/>
    <xf numFmtId="0" fontId="4" fillId="0" borderId="9" xfId="0" applyFont="1" applyBorder="1" applyAlignment="1">
      <alignment horizontal="center"/>
    </xf>
    <xf numFmtId="166" fontId="6" fillId="5" borderId="11" xfId="1" applyFont="1" applyFill="1" applyBorder="1" applyAlignment="1" applyProtection="1"/>
    <xf numFmtId="0" fontId="9" fillId="0" borderId="2" xfId="0" applyFont="1" applyBorder="1" applyAlignment="1"/>
    <xf numFmtId="0" fontId="6" fillId="0" borderId="3" xfId="0" applyFont="1" applyBorder="1" applyAlignment="1">
      <alignment horizontal="center"/>
    </xf>
    <xf numFmtId="0" fontId="2" fillId="0" borderId="3" xfId="0" applyFont="1" applyBorder="1">
      <alignment vertical="center"/>
    </xf>
    <xf numFmtId="2" fontId="10" fillId="0" borderId="2" xfId="0" applyNumberFormat="1" applyFont="1" applyBorder="1" applyAlignment="1"/>
    <xf numFmtId="0" fontId="2" fillId="0" borderId="5" xfId="0" applyFont="1" applyBorder="1" applyAlignment="1"/>
    <xf numFmtId="0" fontId="6" fillId="0" borderId="9" xfId="0" applyFont="1" applyBorder="1" applyAlignment="1">
      <alignment horizontal="center"/>
    </xf>
    <xf numFmtId="0" fontId="6" fillId="2" borderId="3" xfId="0" applyFont="1" applyFill="1" applyBorder="1" applyAlignment="1"/>
    <xf numFmtId="0" fontId="4" fillId="0" borderId="5" xfId="0" applyFont="1" applyBorder="1" applyAlignment="1"/>
    <xf numFmtId="0" fontId="0" fillId="0" borderId="12" xfId="0" applyBorder="1" applyAlignment="1">
      <alignment wrapText="1"/>
    </xf>
    <xf numFmtId="0" fontId="4" fillId="0" borderId="10" xfId="0" applyFont="1" applyBorder="1" applyAlignment="1"/>
    <xf numFmtId="0" fontId="9" fillId="0" borderId="13" xfId="0" applyFont="1" applyBorder="1" applyAlignment="1"/>
    <xf numFmtId="0" fontId="6" fillId="5" borderId="3" xfId="0" applyFont="1" applyFill="1" applyBorder="1" applyAlignment="1"/>
    <xf numFmtId="0" fontId="11" fillId="0" borderId="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0" fillId="0" borderId="0" xfId="0" applyAlignment="1">
      <alignment wrapText="1"/>
    </xf>
    <xf numFmtId="0" fontId="7" fillId="3" borderId="5" xfId="0" applyFont="1" applyFill="1" applyBorder="1" applyAlignment="1"/>
    <xf numFmtId="0" fontId="2" fillId="0" borderId="0" xfId="0" applyFont="1" applyAlignment="1"/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2" fontId="6" fillId="0" borderId="3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left"/>
    </xf>
    <xf numFmtId="0" fontId="2" fillId="0" borderId="3" xfId="0" applyFont="1" applyBorder="1" applyAlignment="1"/>
    <xf numFmtId="0" fontId="3" fillId="0" borderId="3" xfId="0" applyFont="1" applyBorder="1" applyAlignment="1"/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/>
    </xf>
    <xf numFmtId="2" fontId="6" fillId="3" borderId="10" xfId="0" applyNumberFormat="1" applyFont="1" applyFill="1" applyBorder="1" applyAlignment="1">
      <alignment horizontal="center" vertical="center"/>
    </xf>
    <xf numFmtId="2" fontId="8" fillId="3" borderId="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2" fontId="6" fillId="5" borderId="7" xfId="0" applyNumberFormat="1" applyFont="1" applyFill="1" applyBorder="1" applyAlignment="1">
      <alignment horizontal="center" vertical="center"/>
    </xf>
    <xf numFmtId="2" fontId="6" fillId="5" borderId="10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5" borderId="3" xfId="0" applyNumberFormat="1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/>
    </xf>
    <xf numFmtId="2" fontId="8" fillId="5" borderId="7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4"/>
  <sheetViews>
    <sheetView showGridLines="0" tabSelected="1" topLeftCell="B1" workbookViewId="0">
      <selection activeCell="E22" sqref="E22"/>
    </sheetView>
  </sheetViews>
  <sheetFormatPr defaultColWidth="8.85546875" defaultRowHeight="12.75" customHeight="1" x14ac:dyDescent="0.2"/>
  <cols>
    <col min="1" max="1" width="4.28515625" customWidth="1"/>
    <col min="2" max="2" width="39.7109375" customWidth="1"/>
    <col min="5" max="7" width="20.7109375" customWidth="1"/>
    <col min="8" max="8" width="38.42578125" customWidth="1"/>
  </cols>
  <sheetData>
    <row r="2" spans="1:8" ht="12.75" customHeight="1" x14ac:dyDescent="0.2">
      <c r="B2" s="1"/>
      <c r="C2" s="1"/>
      <c r="D2" s="1"/>
      <c r="E2" s="1"/>
      <c r="F2" s="1"/>
      <c r="G2" s="1"/>
    </row>
    <row r="3" spans="1:8" ht="15" customHeight="1" x14ac:dyDescent="0.2">
      <c r="A3" s="2"/>
      <c r="B3" s="3" t="s">
        <v>0</v>
      </c>
      <c r="C3" s="55">
        <v>42948</v>
      </c>
      <c r="D3" s="55"/>
      <c r="E3" s="55"/>
      <c r="F3" s="3" t="s">
        <v>1</v>
      </c>
      <c r="G3" s="4"/>
      <c r="H3" s="5"/>
    </row>
    <row r="4" spans="1:8" ht="15" customHeight="1" x14ac:dyDescent="0.2">
      <c r="A4" s="2"/>
      <c r="B4" s="3" t="s">
        <v>2</v>
      </c>
      <c r="C4" s="56" t="s">
        <v>3</v>
      </c>
      <c r="D4" s="56"/>
      <c r="E4" s="56"/>
      <c r="F4" s="3" t="s">
        <v>4</v>
      </c>
      <c r="G4" s="7" t="s">
        <v>5</v>
      </c>
      <c r="H4" s="5"/>
    </row>
    <row r="5" spans="1:8" ht="15" customHeight="1" x14ac:dyDescent="0.2">
      <c r="A5" s="2"/>
      <c r="B5" s="3" t="s">
        <v>6</v>
      </c>
      <c r="C5" s="57" t="s">
        <v>7</v>
      </c>
      <c r="D5" s="57"/>
      <c r="E5" s="57"/>
      <c r="F5" s="57"/>
      <c r="G5" s="57"/>
      <c r="H5" s="5"/>
    </row>
    <row r="6" spans="1:8" ht="15" customHeight="1" x14ac:dyDescent="0.2">
      <c r="A6" s="2"/>
      <c r="B6" s="3" t="s">
        <v>8</v>
      </c>
      <c r="C6" s="56" t="s">
        <v>9</v>
      </c>
      <c r="D6" s="56"/>
      <c r="E6" s="56"/>
      <c r="F6" s="56"/>
      <c r="G6" s="56"/>
      <c r="H6" s="5"/>
    </row>
    <row r="7" spans="1:8" ht="15" customHeight="1" x14ac:dyDescent="0.2">
      <c r="A7" s="2"/>
      <c r="B7" s="3" t="s">
        <v>10</v>
      </c>
      <c r="C7" s="56" t="s">
        <v>11</v>
      </c>
      <c r="D7" s="56"/>
      <c r="E7" s="56"/>
      <c r="F7" s="56"/>
      <c r="G7" s="56"/>
      <c r="H7" s="5"/>
    </row>
    <row r="8" spans="1:8" ht="15" customHeight="1" x14ac:dyDescent="0.2">
      <c r="A8" s="2"/>
      <c r="B8" s="8"/>
      <c r="C8" s="9"/>
      <c r="D8" s="9"/>
      <c r="E8" s="9"/>
      <c r="F8" s="9"/>
      <c r="G8" s="10"/>
      <c r="H8" s="5"/>
    </row>
    <row r="9" spans="1:8" ht="18" customHeight="1" x14ac:dyDescent="0.25">
      <c r="A9" s="2"/>
      <c r="B9" s="3" t="s">
        <v>12</v>
      </c>
      <c r="C9" s="11"/>
      <c r="F9" s="12" t="s">
        <v>13</v>
      </c>
      <c r="G9" s="13"/>
      <c r="H9" s="5"/>
    </row>
    <row r="10" spans="1:8" ht="25.5" customHeight="1" x14ac:dyDescent="0.2">
      <c r="A10" s="2"/>
      <c r="B10" s="14" t="s">
        <v>14</v>
      </c>
      <c r="C10" s="15">
        <v>446</v>
      </c>
      <c r="D10" s="5"/>
      <c r="F10" s="16" t="s">
        <v>15</v>
      </c>
      <c r="G10" s="13"/>
      <c r="H10" s="5"/>
    </row>
    <row r="11" spans="1:8" ht="15" customHeight="1" x14ac:dyDescent="0.2">
      <c r="A11" s="2"/>
      <c r="B11" s="17"/>
      <c r="C11" s="18"/>
      <c r="G11" s="13"/>
      <c r="H11" s="5"/>
    </row>
    <row r="12" spans="1:8" ht="15" customHeight="1" x14ac:dyDescent="0.2">
      <c r="A12" s="2"/>
      <c r="B12" s="3" t="s">
        <v>16</v>
      </c>
      <c r="C12" s="11"/>
      <c r="F12" s="1"/>
      <c r="G12" s="19"/>
      <c r="H12" s="5"/>
    </row>
    <row r="13" spans="1:8" ht="12.75" customHeight="1" x14ac:dyDescent="0.2">
      <c r="A13" s="2"/>
      <c r="B13" s="20" t="s">
        <v>17</v>
      </c>
      <c r="C13" s="21">
        <v>6.85</v>
      </c>
      <c r="D13" s="5"/>
      <c r="E13" s="2"/>
      <c r="F13" s="58" t="s">
        <v>18</v>
      </c>
      <c r="G13" s="59" t="s">
        <v>19</v>
      </c>
      <c r="H13" s="60"/>
    </row>
    <row r="14" spans="1:8" ht="12.75" customHeight="1" x14ac:dyDescent="0.2">
      <c r="A14" s="2"/>
      <c r="B14" s="20" t="s">
        <v>20</v>
      </c>
      <c r="C14" s="21">
        <v>1.85</v>
      </c>
      <c r="D14" s="5"/>
      <c r="F14" s="58"/>
      <c r="G14" s="59"/>
      <c r="H14" s="60"/>
    </row>
    <row r="15" spans="1:8" ht="38.25" customHeight="1" x14ac:dyDescent="0.2">
      <c r="A15" s="2"/>
      <c r="B15" s="22" t="s">
        <v>21</v>
      </c>
      <c r="C15" s="23">
        <v>5.38</v>
      </c>
      <c r="D15" s="5"/>
      <c r="F15" s="58"/>
      <c r="G15" s="59"/>
    </row>
    <row r="16" spans="1:8" ht="25.5" customHeight="1" x14ac:dyDescent="0.2">
      <c r="A16" s="2"/>
      <c r="B16" s="14" t="s">
        <v>22</v>
      </c>
      <c r="C16" s="21">
        <v>5.44</v>
      </c>
      <c r="D16" s="5"/>
      <c r="E16" s="2"/>
      <c r="F16" s="61">
        <f>SUM((C15*C17))*C19</f>
        <v>20.820599999999999</v>
      </c>
      <c r="G16" s="62">
        <f>SUM((F29/3))</f>
        <v>5.985340358460931</v>
      </c>
      <c r="H16" s="5"/>
    </row>
    <row r="17" spans="1:8" ht="12.75" customHeight="1" x14ac:dyDescent="0.2">
      <c r="A17" s="2"/>
      <c r="B17" s="20" t="s">
        <v>23</v>
      </c>
      <c r="C17" s="23">
        <v>1.29</v>
      </c>
      <c r="D17" s="5"/>
      <c r="F17" s="61"/>
      <c r="G17" s="61"/>
    </row>
    <row r="18" spans="1:8" ht="12.75" customHeight="1" x14ac:dyDescent="0.2">
      <c r="A18" s="2"/>
      <c r="B18" s="6" t="s">
        <v>24</v>
      </c>
      <c r="C18" s="21"/>
      <c r="D18" s="5"/>
      <c r="F18" s="61"/>
      <c r="G18" s="62"/>
    </row>
    <row r="19" spans="1:8" ht="12.75" customHeight="1" x14ac:dyDescent="0.2">
      <c r="A19" s="2"/>
      <c r="B19" s="20" t="s">
        <v>25</v>
      </c>
      <c r="C19" s="23">
        <v>3</v>
      </c>
      <c r="D19" s="5"/>
      <c r="E19" s="2"/>
      <c r="F19" s="54" t="s">
        <v>26</v>
      </c>
      <c r="G19" s="54"/>
      <c r="H19" s="5"/>
    </row>
    <row r="20" spans="1:8" ht="12.75" customHeight="1" x14ac:dyDescent="0.2">
      <c r="A20" s="2"/>
      <c r="B20" s="6" t="s">
        <v>27</v>
      </c>
      <c r="C20" s="21"/>
      <c r="D20" s="5"/>
      <c r="E20" s="2"/>
      <c r="F20" s="63">
        <f>SUM(((F16*3)/100))+F16</f>
        <v>21.445218000000001</v>
      </c>
      <c r="G20" s="63"/>
      <c r="H20" s="5"/>
    </row>
    <row r="21" spans="1:8" ht="12.75" customHeight="1" x14ac:dyDescent="0.2">
      <c r="A21" s="2"/>
      <c r="B21" s="20" t="s">
        <v>28</v>
      </c>
      <c r="C21" s="24">
        <v>4.3299999999999998E-2</v>
      </c>
      <c r="F21" s="54" t="s">
        <v>29</v>
      </c>
      <c r="G21" s="54"/>
      <c r="H21" s="5"/>
    </row>
    <row r="22" spans="1:8" ht="12.75" customHeight="1" x14ac:dyDescent="0.2">
      <c r="A22" s="2"/>
      <c r="B22" s="25"/>
      <c r="F22" s="65">
        <f>C10*C21</f>
        <v>19.311799999999998</v>
      </c>
      <c r="G22" s="65"/>
      <c r="H22" s="5"/>
    </row>
    <row r="23" spans="1:8" ht="15" customHeight="1" x14ac:dyDescent="0.2">
      <c r="A23" s="2"/>
      <c r="B23" s="3" t="s">
        <v>30</v>
      </c>
      <c r="C23" s="11"/>
      <c r="E23" s="26">
        <f>SUM(((C24+C26)+C27))/2</f>
        <v>8.82</v>
      </c>
      <c r="F23" s="1"/>
      <c r="G23" s="27"/>
      <c r="H23" s="5"/>
    </row>
    <row r="24" spans="1:8" ht="12.75" customHeight="1" x14ac:dyDescent="0.2">
      <c r="A24" s="2"/>
      <c r="B24" s="6" t="s">
        <v>31</v>
      </c>
      <c r="C24" s="28">
        <v>5.86</v>
      </c>
      <c r="D24" s="5"/>
      <c r="E24" s="29">
        <f>SUM(((C25+C28)+C27))/2</f>
        <v>5.5449999999999999</v>
      </c>
      <c r="F24" s="30" t="s">
        <v>32</v>
      </c>
      <c r="G24" s="30" t="s">
        <v>33</v>
      </c>
      <c r="H24" s="5"/>
    </row>
    <row r="25" spans="1:8" ht="12.75" customHeight="1" x14ac:dyDescent="0.2">
      <c r="A25" s="2"/>
      <c r="B25" s="31" t="s">
        <v>34</v>
      </c>
      <c r="C25" s="28">
        <v>4.47</v>
      </c>
      <c r="D25" s="5"/>
      <c r="E25" s="32">
        <f>SUM(((C29+C24)+C28))/2</f>
        <v>7.3999999999999995</v>
      </c>
      <c r="F25" s="66">
        <f>SQRT((((E23*(E23-C24))*(E23-C26))*(E23-C27)))+SQRT((((E24*(E24-C25))*(E24-C28))*(E24-C27)))</f>
        <v>17.903795753562136</v>
      </c>
      <c r="G25" s="67">
        <f>SQRT((((E25*(E25-C24))*(E25-C28))*(E25-C29)))+SQRT((((E26*(E26-C25))*(E26-C29))*(E26-C26)))</f>
        <v>18.008246397203447</v>
      </c>
      <c r="H25" s="5"/>
    </row>
    <row r="26" spans="1:8" ht="12.75" customHeight="1" x14ac:dyDescent="0.2">
      <c r="A26" s="2"/>
      <c r="B26" s="6" t="s">
        <v>35</v>
      </c>
      <c r="C26" s="28">
        <v>6.85</v>
      </c>
      <c r="D26" s="5"/>
      <c r="E26" s="32">
        <f>SUM(((C26+C25)+C29))/2</f>
        <v>9.2850000000000001</v>
      </c>
      <c r="F26" s="66"/>
      <c r="G26" s="66"/>
    </row>
    <row r="27" spans="1:8" ht="12.75" customHeight="1" x14ac:dyDescent="0.2">
      <c r="A27" s="2"/>
      <c r="B27" s="6" t="s">
        <v>36</v>
      </c>
      <c r="C27" s="28">
        <v>4.93</v>
      </c>
      <c r="D27" s="5"/>
      <c r="E27" s="32"/>
      <c r="F27" s="66"/>
      <c r="G27" s="67"/>
    </row>
    <row r="28" spans="1:8" ht="12.75" customHeight="1" x14ac:dyDescent="0.2">
      <c r="A28" s="2"/>
      <c r="B28" s="6" t="s">
        <v>37</v>
      </c>
      <c r="C28" s="28">
        <v>1.69</v>
      </c>
      <c r="D28" s="5"/>
      <c r="E28" s="2"/>
      <c r="F28" s="68" t="s">
        <v>38</v>
      </c>
      <c r="G28" s="68"/>
      <c r="H28" s="5"/>
    </row>
    <row r="29" spans="1:8" ht="15.75" customHeight="1" x14ac:dyDescent="0.25">
      <c r="A29" s="2"/>
      <c r="B29" s="6" t="s">
        <v>39</v>
      </c>
      <c r="C29" s="28">
        <v>7.25</v>
      </c>
      <c r="E29" s="2"/>
      <c r="F29" s="69">
        <f>SUM((F25+G25))/2</f>
        <v>17.956021075382793</v>
      </c>
      <c r="G29" s="69"/>
      <c r="H29" s="5"/>
    </row>
    <row r="30" spans="1:8" ht="12.75" customHeight="1" x14ac:dyDescent="0.2">
      <c r="A30" s="2"/>
      <c r="B30" s="33"/>
      <c r="C30" s="18"/>
      <c r="F30" s="18"/>
      <c r="G30" s="10"/>
      <c r="H30" s="5"/>
    </row>
    <row r="31" spans="1:8" ht="15" customHeight="1" x14ac:dyDescent="0.2">
      <c r="A31" s="2"/>
      <c r="B31" s="3" t="s">
        <v>40</v>
      </c>
      <c r="C31" s="11"/>
      <c r="E31" s="26">
        <f>SUM(((C32+C34)+C35))/2</f>
        <v>0</v>
      </c>
      <c r="F31" s="1"/>
      <c r="G31" s="34"/>
      <c r="H31" s="5"/>
    </row>
    <row r="32" spans="1:8" ht="12.75" customHeight="1" x14ac:dyDescent="0.2">
      <c r="A32" s="2"/>
      <c r="B32" s="6" t="s">
        <v>31</v>
      </c>
      <c r="C32" s="35"/>
      <c r="D32" s="5"/>
      <c r="E32" s="29">
        <f>SUM(((C33+C36)+C35))/2</f>
        <v>0</v>
      </c>
      <c r="F32" s="21" t="s">
        <v>41</v>
      </c>
      <c r="G32" s="21" t="s">
        <v>42</v>
      </c>
      <c r="H32" s="5"/>
    </row>
    <row r="33" spans="1:8" ht="12.75" customHeight="1" x14ac:dyDescent="0.2">
      <c r="A33" s="2"/>
      <c r="B33" s="6" t="s">
        <v>34</v>
      </c>
      <c r="C33" s="35"/>
      <c r="D33" s="5"/>
      <c r="E33" s="32">
        <f>SUM(((C32+C37)+C36))/2</f>
        <v>0</v>
      </c>
      <c r="F33" s="70">
        <f>SQRT((((E31*(E31-C32))*(E31-C34))*(E31-C35)))+SQRT((((E32*(E32-C33))*(E32-C36))*(E32-C35)))</f>
        <v>0</v>
      </c>
      <c r="G33" s="71">
        <f>SQRT((((E33*(E33-C32))*(E33-C36))*(E33-C37)))+SQRT((((E34*(E34-C33))*(E34-C37))*(E34-C34)))</f>
        <v>0</v>
      </c>
      <c r="H33" s="5"/>
    </row>
    <row r="34" spans="1:8" ht="12.75" customHeight="1" x14ac:dyDescent="0.2">
      <c r="A34" s="2"/>
      <c r="B34" s="6" t="s">
        <v>35</v>
      </c>
      <c r="C34" s="35"/>
      <c r="D34" s="5"/>
      <c r="E34" s="26">
        <f>SUM(((C33+C37)+C34))/2</f>
        <v>0</v>
      </c>
      <c r="F34" s="70"/>
      <c r="G34" s="70"/>
    </row>
    <row r="35" spans="1:8" ht="12.75" customHeight="1" x14ac:dyDescent="0.2">
      <c r="A35" s="2"/>
      <c r="B35" s="6" t="s">
        <v>36</v>
      </c>
      <c r="C35" s="35"/>
      <c r="D35" s="5"/>
      <c r="E35" s="32"/>
      <c r="F35" s="70"/>
      <c r="G35" s="71"/>
    </row>
    <row r="36" spans="1:8" ht="12.75" customHeight="1" x14ac:dyDescent="0.2">
      <c r="A36" s="2"/>
      <c r="B36" s="6" t="s">
        <v>37</v>
      </c>
      <c r="C36" s="35"/>
      <c r="D36" s="5"/>
      <c r="E36" s="29">
        <f>SUM(((C37+C33)+C34))/2</f>
        <v>0</v>
      </c>
      <c r="F36" s="68" t="s">
        <v>43</v>
      </c>
      <c r="G36" s="68"/>
      <c r="H36" s="5"/>
    </row>
    <row r="37" spans="1:8" ht="15.75" customHeight="1" x14ac:dyDescent="0.25">
      <c r="A37" s="2"/>
      <c r="B37" s="6" t="s">
        <v>39</v>
      </c>
      <c r="C37" s="35"/>
      <c r="D37" s="5"/>
      <c r="E37" s="2"/>
      <c r="F37" s="72">
        <f>SUM((F33+G33))/2</f>
        <v>0</v>
      </c>
      <c r="G37" s="72"/>
      <c r="H37" s="5"/>
    </row>
    <row r="38" spans="1:8" ht="12.75" customHeight="1" x14ac:dyDescent="0.2">
      <c r="A38" s="2"/>
      <c r="B38" s="36"/>
      <c r="C38" s="37"/>
      <c r="D38" s="1"/>
      <c r="F38" s="37"/>
      <c r="G38" s="38"/>
      <c r="H38" s="5"/>
    </row>
    <row r="39" spans="1:8" ht="15" customHeight="1" x14ac:dyDescent="0.2">
      <c r="A39" s="2"/>
      <c r="B39" s="3" t="s">
        <v>44</v>
      </c>
      <c r="C39" s="21" t="s">
        <v>45</v>
      </c>
      <c r="D39" s="21" t="s">
        <v>46</v>
      </c>
      <c r="E39" s="39">
        <f>SUM(((C40+C41)+C42))/2</f>
        <v>4.45</v>
      </c>
      <c r="F39" s="30" t="s">
        <v>47</v>
      </c>
      <c r="G39" s="30" t="s">
        <v>48</v>
      </c>
      <c r="H39" s="5"/>
    </row>
    <row r="40" spans="1:8" ht="12.75" customHeight="1" x14ac:dyDescent="0.2">
      <c r="A40" s="2"/>
      <c r="B40" s="6" t="s">
        <v>49</v>
      </c>
      <c r="C40" s="40">
        <v>3.65</v>
      </c>
      <c r="D40" s="40"/>
      <c r="E40" s="39">
        <f>SUM(((D40+D41)+D42))/2</f>
        <v>0</v>
      </c>
      <c r="F40" s="73">
        <f>SQRT((((E39*(E39-C40))*(E39-C41))*(E39-C42)))</f>
        <v>3.4040857803527818</v>
      </c>
      <c r="G40" s="73">
        <f>SQRT((((E40*(E40-D40))*(E40-D41))*(E40-D42)))</f>
        <v>0</v>
      </c>
      <c r="H40" s="5"/>
    </row>
    <row r="41" spans="1:8" ht="12.75" customHeight="1" x14ac:dyDescent="0.2">
      <c r="A41" s="2"/>
      <c r="B41" s="6" t="s">
        <v>50</v>
      </c>
      <c r="C41" s="40">
        <v>2.35</v>
      </c>
      <c r="D41" s="40"/>
      <c r="E41" s="5"/>
      <c r="F41" s="73"/>
      <c r="G41" s="73"/>
    </row>
    <row r="42" spans="1:8" ht="12.75" customHeight="1" x14ac:dyDescent="0.2">
      <c r="A42" s="2"/>
      <c r="B42" s="6" t="s">
        <v>51</v>
      </c>
      <c r="C42" s="40">
        <v>2.9</v>
      </c>
      <c r="D42" s="40"/>
      <c r="E42" s="5"/>
      <c r="F42" s="73"/>
      <c r="G42" s="73"/>
    </row>
    <row r="43" spans="1:8" ht="12.75" customHeight="1" x14ac:dyDescent="0.2">
      <c r="A43" s="2"/>
      <c r="B43" s="36"/>
      <c r="C43" s="18"/>
      <c r="D43" s="18"/>
      <c r="F43" s="1"/>
      <c r="G43" s="13"/>
      <c r="H43" s="5"/>
    </row>
    <row r="44" spans="1:8" ht="18" customHeight="1" x14ac:dyDescent="0.25">
      <c r="A44" s="2"/>
      <c r="B44" s="3" t="s">
        <v>52</v>
      </c>
      <c r="C44" s="5"/>
      <c r="E44" s="2"/>
      <c r="F44" s="41" t="str">
        <f>IF((F25&lt;1),"CATEGORIA",IF((F25&lt;=15.5),"MARRONE (A)",IF((F25&lt;=18),"VERDE (B)",IF((F25&lt;=21),"GIALLA (C)",IF((F25&lt;=25),"BLU (D)",IF((F25&gt;25),"ARANCIO (E)"))))))</f>
        <v>VERDE (B)</v>
      </c>
      <c r="G44" s="42"/>
      <c r="H44" s="5"/>
    </row>
    <row r="45" spans="1:8" ht="12.75" customHeight="1" x14ac:dyDescent="0.2">
      <c r="A45" s="2"/>
      <c r="B45" s="43"/>
      <c r="F45" s="18"/>
      <c r="G45" s="13"/>
      <c r="H45" s="5"/>
    </row>
    <row r="46" spans="1:8" ht="12.75" customHeight="1" x14ac:dyDescent="0.2">
      <c r="A46" s="2"/>
      <c r="B46" s="44"/>
      <c r="E46" s="1"/>
      <c r="F46" s="1"/>
      <c r="G46" s="45"/>
      <c r="H46" s="5"/>
    </row>
    <row r="47" spans="1:8" ht="15" customHeight="1" x14ac:dyDescent="0.2">
      <c r="A47" s="2"/>
      <c r="B47" s="3" t="s">
        <v>53</v>
      </c>
      <c r="C47" s="11"/>
      <c r="D47" s="46"/>
      <c r="E47" s="74" t="s">
        <v>54</v>
      </c>
      <c r="F47" s="74"/>
      <c r="G47" s="74"/>
      <c r="H47" s="46"/>
    </row>
    <row r="48" spans="1:8" ht="12.75" customHeight="1" x14ac:dyDescent="0.2">
      <c r="A48" s="2"/>
      <c r="B48" s="6" t="s">
        <v>55</v>
      </c>
      <c r="C48" s="47">
        <v>3</v>
      </c>
      <c r="D48" s="46"/>
      <c r="E48" s="64" t="s">
        <v>56</v>
      </c>
      <c r="F48" s="64"/>
      <c r="G48" s="64"/>
      <c r="H48" s="46"/>
    </row>
    <row r="49" spans="1:8" ht="12.75" customHeight="1" x14ac:dyDescent="0.2">
      <c r="A49" s="2"/>
      <c r="B49" s="6" t="s">
        <v>57</v>
      </c>
      <c r="C49" s="47">
        <v>3.1</v>
      </c>
      <c r="D49" s="46"/>
      <c r="E49" s="64"/>
      <c r="F49" s="64"/>
      <c r="G49" s="64"/>
      <c r="H49" s="46"/>
    </row>
    <row r="50" spans="1:8" ht="12.75" customHeight="1" x14ac:dyDescent="0.2">
      <c r="A50" s="2"/>
      <c r="B50" s="6" t="s">
        <v>58</v>
      </c>
      <c r="C50" s="47">
        <v>3.25</v>
      </c>
      <c r="D50" s="48"/>
      <c r="E50" s="64"/>
      <c r="F50" s="64"/>
      <c r="G50" s="64"/>
      <c r="H50" s="46"/>
    </row>
    <row r="51" spans="1:8" ht="12.75" customHeight="1" x14ac:dyDescent="0.2">
      <c r="B51" s="3" t="s">
        <v>59</v>
      </c>
      <c r="C51" s="11"/>
      <c r="E51" s="49"/>
      <c r="G51" s="50"/>
    </row>
    <row r="52" spans="1:8" ht="12.75" customHeight="1" x14ac:dyDescent="0.2">
      <c r="B52" s="6" t="s">
        <v>55</v>
      </c>
      <c r="C52" s="24">
        <v>4.3299999999999998E-2</v>
      </c>
      <c r="E52" s="49"/>
      <c r="G52" s="50"/>
    </row>
    <row r="53" spans="1:8" ht="12.75" customHeight="1" x14ac:dyDescent="0.2">
      <c r="B53" s="6" t="s">
        <v>57</v>
      </c>
      <c r="C53" s="24">
        <v>4.41E-2</v>
      </c>
      <c r="E53" s="49"/>
      <c r="G53" s="50"/>
    </row>
    <row r="54" spans="1:8" ht="12.75" customHeight="1" x14ac:dyDescent="0.2">
      <c r="B54" s="6" t="s">
        <v>58</v>
      </c>
      <c r="C54" s="24">
        <v>2.6800000000000001E-2</v>
      </c>
      <c r="D54" s="51"/>
      <c r="E54" s="52"/>
      <c r="F54" s="51"/>
      <c r="G54" s="53"/>
    </row>
  </sheetData>
  <sheetProtection selectLockedCells="1" selectUnlockedCells="1"/>
  <mergeCells count="26">
    <mergeCell ref="E48:G50"/>
    <mergeCell ref="F22:G22"/>
    <mergeCell ref="F25:F27"/>
    <mergeCell ref="G25:G27"/>
    <mergeCell ref="F28:G28"/>
    <mergeCell ref="F29:G29"/>
    <mergeCell ref="F33:F35"/>
    <mergeCell ref="G33:G35"/>
    <mergeCell ref="F36:G36"/>
    <mergeCell ref="F37:G37"/>
    <mergeCell ref="F40:F42"/>
    <mergeCell ref="G40:G42"/>
    <mergeCell ref="E47:G47"/>
    <mergeCell ref="H13:H14"/>
    <mergeCell ref="F16:F18"/>
    <mergeCell ref="G16:G18"/>
    <mergeCell ref="F19:G19"/>
    <mergeCell ref="F20:G20"/>
    <mergeCell ref="F21:G21"/>
    <mergeCell ref="C3:E3"/>
    <mergeCell ref="C4:E4"/>
    <mergeCell ref="C5:G5"/>
    <mergeCell ref="C6:G6"/>
    <mergeCell ref="C7:G7"/>
    <mergeCell ref="F13:F15"/>
    <mergeCell ref="G13:G15"/>
  </mergeCells>
  <pageMargins left="0.15763888888888888" right="0.15763888888888888" top="0.31527777777777777" bottom="0.35416666666666669" header="0.51181102362204722" footer="0.51181102362204722"/>
  <pageSetup paperSize="9" scale="80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 Velaalterzo</dc:creator>
  <cp:lastModifiedBy>Marco Bevilacqua</cp:lastModifiedBy>
  <dcterms:created xsi:type="dcterms:W3CDTF">2023-06-22T14:53:30Z</dcterms:created>
  <dcterms:modified xsi:type="dcterms:W3CDTF">2023-06-22T15:16:37Z</dcterms:modified>
</cp:coreProperties>
</file>